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nnual Budget" sheetId="2" state="visible" r:id="rId4"/>
    <sheet name="Reserve Tracke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<sst xmlns="http://schemas.openxmlformats.org/spreadsheetml/2006/main" count="109" uniqueCount="104">
  <si>
    <t xml:space="preserve">HOA VitalSigns — Budget Template</t>
  </si>
  <si>
    <t xml:space="preserve">Annual Budget &amp; Reserve Tracking Workbook</t>
  </si>
  <si>
    <t xml:space="preserve">COLOR CODING LEGEND</t>
  </si>
  <si>
    <t xml:space="preserve">Blue text</t>
  </si>
  <si>
    <t xml:space="preserve">Hardcoded inputs — change these for your community</t>
  </si>
  <si>
    <t xml:space="preserve">Black text</t>
  </si>
  <si>
    <t xml:space="preserve">Calculated formulas — do not edit directly</t>
  </si>
  <si>
    <t xml:space="preserve">Green text</t>
  </si>
  <si>
    <t xml:space="preserve">Values linked from another sheet in this workbook</t>
  </si>
  <si>
    <t xml:space="preserve">WORKSHEET GUIDE</t>
  </si>
  <si>
    <t xml:space="preserve">Annual Budget</t>
  </si>
  <si>
    <t xml:space="preserve">Enter your HOA's income and expense budget. Compare Budget vs. Actual vs. Variance for the full year.</t>
  </si>
  <si>
    <t xml:space="preserve">Reserve Tracker</t>
  </si>
  <si>
    <t xml:space="preserve">Track your reserve fund balance and model 10-year capital expenditure projections.</t>
  </si>
  <si>
    <t xml:space="preserve">GETTING STARTED</t>
  </si>
  <si>
    <t xml:space="preserve">1. Go to the Annual Budget tab and fill in your community name and fiscal year (blue cells).</t>
  </si>
  <si>
    <t xml:space="preserve">2. Enter your approved budget amounts in column C (Budget $). All blue = input.</t>
  </si>
  <si>
    <t xml:space="preserve">3. As the year progresses, enter actual expenditures in column D (Actual $).</t>
  </si>
  <si>
    <t xml:space="preserve">4. Variance (column E) calculates automatically — positive = under budget (good).</t>
  </si>
  <si>
    <t xml:space="preserve">5. In Reserve Tracker, enter your current reserve balance and planned major projects.</t>
  </si>
  <si>
    <t xml:space="preserve">6. The 10-year projection calculates automatically based on your inputs.</t>
  </si>
  <si>
    <t xml:space="preserve">hoavitalsigns.net  ·  Built for volunteer HOA boards</t>
  </si>
  <si>
    <t xml:space="preserve">HOA VitalSigns — Annual Budget</t>
  </si>
  <si>
    <t xml:space="preserve">Community Name:</t>
  </si>
  <si>
    <t xml:space="preserve">[Enter Community Name]</t>
  </si>
  <si>
    <t xml:space="preserve">Fiscal Year:</t>
  </si>
  <si>
    <t xml:space="preserve">Line Item</t>
  </si>
  <si>
    <t xml:space="preserve">Budget ($)</t>
  </si>
  <si>
    <t xml:space="preserve">Actual ($)</t>
  </si>
  <si>
    <t xml:space="preserve">Variance ($)</t>
  </si>
  <si>
    <t xml:space="preserve">% Var</t>
  </si>
  <si>
    <t xml:space="preserve">INCOME</t>
  </si>
  <si>
    <t xml:space="preserve">HOA Assessment Dues</t>
  </si>
  <si>
    <t xml:space="preserve">Late Payment Fees</t>
  </si>
  <si>
    <t xml:space="preserve">Move-In / Move-Out Fees</t>
  </si>
  <si>
    <t xml:space="preserve">Rental Income (common areas)</t>
  </si>
  <si>
    <t xml:space="preserve">Interest on Reserve Funds</t>
  </si>
  <si>
    <t xml:space="preserve">Miscellaneous Income</t>
  </si>
  <si>
    <t xml:space="preserve">TOTAL INCOME</t>
  </si>
  <si>
    <t xml:space="preserve">OPERATING EXPENSES — ADMINISTRATION</t>
  </si>
  <si>
    <t xml:space="preserve">Management Company Fees</t>
  </si>
  <si>
    <t xml:space="preserve">Accounting / Audit Fees</t>
  </si>
  <si>
    <t xml:space="preserve">Legal Fees</t>
  </si>
  <si>
    <t xml:space="preserve">Insurance Premiums</t>
  </si>
  <si>
    <t xml:space="preserve">Office Supplies &amp; Postage</t>
  </si>
  <si>
    <t xml:space="preserve">Website / Software</t>
  </si>
  <si>
    <t xml:space="preserve">Annual Meeting Expenses</t>
  </si>
  <si>
    <t xml:space="preserve">Board Training &amp; Education</t>
  </si>
  <si>
    <t xml:space="preserve">Total Administration</t>
  </si>
  <si>
    <t xml:space="preserve">OPERATING EXPENSES — MAINTENANCE &amp; UTILITIES</t>
  </si>
  <si>
    <t xml:space="preserve">Landscaping / Grounds</t>
  </si>
  <si>
    <t xml:space="preserve">Irrigation System</t>
  </si>
  <si>
    <t xml:space="preserve">Pool / Spa Maintenance</t>
  </si>
  <si>
    <t xml:space="preserve">Pest Control</t>
  </si>
  <si>
    <t xml:space="preserve">Common Area Cleaning</t>
  </si>
  <si>
    <t xml:space="preserve">Electricity (common areas)</t>
  </si>
  <si>
    <t xml:space="preserve">Water &amp; Sewer (common)</t>
  </si>
  <si>
    <t xml:space="preserve">Trash Removal</t>
  </si>
  <si>
    <t xml:space="preserve">Elevator Maintenance</t>
  </si>
  <si>
    <t xml:space="preserve">Gate / Security System</t>
  </si>
  <si>
    <t xml:space="preserve">Total Maintenance &amp; Utilities</t>
  </si>
  <si>
    <t xml:space="preserve">OPERATING EXPENSES — REPAIRS &amp; REPLACEMENTS</t>
  </si>
  <si>
    <t xml:space="preserve">General Repairs (unplanned)</t>
  </si>
  <si>
    <t xml:space="preserve">Plumbing Repairs</t>
  </si>
  <si>
    <t xml:space="preserve">Electrical Repairs</t>
  </si>
  <si>
    <t xml:space="preserve">Painting / Touch-Ups</t>
  </si>
  <si>
    <t xml:space="preserve">Signage</t>
  </si>
  <si>
    <t xml:space="preserve">Total Repairs</t>
  </si>
  <si>
    <t xml:space="preserve">RESERVE FUND CONTRIBUTION</t>
  </si>
  <si>
    <t xml:space="preserve">Annual Reserve Fund Contribution</t>
  </si>
  <si>
    <t xml:space="preserve">Total Reserve Contribution</t>
  </si>
  <si>
    <t xml:space="preserve">TOTAL OPERATING EXPENSES</t>
  </si>
  <si>
    <t xml:space="preserve">NET SURPLUS / (DEFICIT)</t>
  </si>
  <si>
    <t xml:space="preserve">Blue cells = enter your data  ·  Black cells = calculated automatically  ·  hoavitalsigns.net</t>
  </si>
  <si>
    <t xml:space="preserve">HOA VitalSigns — Reserve Fund Tracker</t>
  </si>
  <si>
    <t xml:space="preserve">Current Reserve Balance ($):</t>
  </si>
  <si>
    <t xml:space="preserve">Annual Contribution ($):</t>
  </si>
  <si>
    <t xml:space="preserve">Base Year:</t>
  </si>
  <si>
    <t xml:space="preserve">Annual Contribution (linked from Annual Budget):</t>
  </si>
  <si>
    <t xml:space="preserve">10-YEAR RESERVE PROJECTION</t>
  </si>
  <si>
    <t xml:space="preserve">Beginning Balance ($)</t>
  </si>
  <si>
    <t xml:space="preserve">Annual Contribution ($)</t>
  </si>
  <si>
    <t xml:space="preserve">Planned Expenditures ($)</t>
  </si>
  <si>
    <t xml:space="preserve">Interest Earned ($)</t>
  </si>
  <si>
    <t xml:space="preserve">Ending Balance ($)</t>
  </si>
  <si>
    <t xml:space="preserve">PLANNED CAPITAL PROJECTS (Edit expenditures in Row 11 above)</t>
  </si>
  <si>
    <t xml:space="preserve">Project Description</t>
  </si>
  <si>
    <t xml:space="preserve">Est. Cost ($)</t>
  </si>
  <si>
    <t xml:space="preserve">Target Year</t>
  </si>
  <si>
    <t xml:space="preserve">Funded?</t>
  </si>
  <si>
    <t xml:space="preserve">Notes</t>
  </si>
  <si>
    <t xml:space="preserve">Roof Replacement (Building A)</t>
  </si>
  <si>
    <t xml:space="preserve">Partially</t>
  </si>
  <si>
    <t xml:space="preserve">Parking Lot Resurfacing</t>
  </si>
  <si>
    <t xml:space="preserve">No</t>
  </si>
  <si>
    <t xml:space="preserve">Pool Deck Renovation</t>
  </si>
  <si>
    <t xml:space="preserve">Elevator Modernization</t>
  </si>
  <si>
    <t xml:space="preserve">Exterior Paint (full complex)</t>
  </si>
  <si>
    <t xml:space="preserve">Clubhouse HVAC Replacement</t>
  </si>
  <si>
    <t xml:space="preserve">Fence Replacement</t>
  </si>
  <si>
    <t xml:space="preserve">Signage Replacement</t>
  </si>
  <si>
    <t xml:space="preserve">Yes</t>
  </si>
  <si>
    <t xml:space="preserve">TOTAL PLANNED EXPENDITURES</t>
  </si>
  <si>
    <t xml:space="preserve">Green = linked from Annual Budget  ·  Blue = your inputs  ·  hoavitalsigns.net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</si>
</sst>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;&quot;($&quot;#,##0\);\-"/>
    <numFmt numFmtId="167" formatCode="0.0%;\(0.0%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1"/>
      <color rgb="FF00C9A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D1F35"/>
      <name val="Arial"/>
      <family val="0"/>
      <charset val="1"/>
    </font>
    <font>
      <sz val="10"/>
      <color rgb="FF1A2E44"/>
      <name val="Arial"/>
      <family val="0"/>
      <charset val="1"/>
    </font>
    <font>
      <sz val="9"/>
      <color rgb="FF5A7184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5A7184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D1F35"/>
        <bgColor rgb="FF1A2E44"/>
      </patternFill>
    </fill>
    <fill>
      <patternFill patternType="solid">
        <fgColor rgb="FF1A3A5C"/>
        <bgColor rgb="FF1A2E44"/>
      </patternFill>
    </fill>
    <fill>
      <patternFill patternType="solid">
        <fgColor rgb="FFF2F5F8"/>
        <bgColor rgb="FFFFFFFF"/>
      </patternFill>
    </fill>
    <fill>
      <patternFill patternType="solid">
        <fgColor rgb="FF00C9A0"/>
        <bgColor rgb="FF33CCCC"/>
      </patternFill>
    </fill>
    <fill>
      <patternFill patternType="solid">
        <fgColor rgb="FFFFFFFF"/>
        <bgColor rgb="FFF2F5F8"/>
      </patternFill>
    </fill>
    <fill>
      <patternFill patternType="solid">
        <fgColor rgb="FFDDE4ED"/>
        <bgColor rgb="FFF2F5F8"/>
      </patternFill>
    </fill>
    <fill>
      <patternFill patternType="solid">
        <fgColor rgb="FF007A62"/>
        <bgColor rgb="FF0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DDE4ED"/>
      </left>
      <right/>
      <top style="thin">
        <color rgb="FFDDE4ED"/>
      </top>
      <bottom style="thin">
        <color rgb="FFDDE4ED"/>
      </bottom>
      <diagonal/>
    </border>
    <border diagonalUp="false" diagonalDown="false">
      <left/>
      <right style="thin">
        <color rgb="FFDDE4ED"/>
      </right>
      <top style="thin">
        <color rgb="FFDDE4ED"/>
      </top>
      <bottom style="thin">
        <color rgb="FFDDE4ED"/>
      </bottom>
      <diagonal/>
    </border>
    <border diagonalUp="false" diagonalDown="false">
      <left style="thin">
        <color rgb="FFDDE4ED"/>
      </left>
      <right/>
      <top/>
      <bottom style="thin">
        <color rgb="FFDDE4ED"/>
      </bottom>
      <diagonal/>
    </border>
    <border diagonalUp="false" diagonalDown="false">
      <left/>
      <right style="thin">
        <color rgb="FFDDE4ED"/>
      </right>
      <top/>
      <bottom style="thin">
        <color rgb="FFDDE4ED"/>
      </bottom>
      <diagonal/>
    </border>
    <border diagonalUp="false" diagonalDown="false">
      <left/>
      <right/>
      <top/>
      <bottom style="thin">
        <color rgb="FFDDE4ED"/>
      </bottom>
      <diagonal/>
    </border>
    <border diagonalUp="false" diagonalDown="false">
      <left style="thin">
        <color rgb="FFDDE4ED"/>
      </left>
      <right/>
      <top/>
      <bottom/>
      <diagonal/>
    </border>
    <border diagonalUp="false" diagonalDown="false">
      <left/>
      <right style="thin">
        <color rgb="FFDDE4ED"/>
      </right>
      <top/>
      <bottom/>
      <diagonal/>
    </border>
    <border diagonalUp="false" diagonalDown="false">
      <left/>
      <right/>
      <top style="thin">
        <color rgb="FFDDE4ED"/>
      </top>
      <bottom style="thin">
        <color rgb="FFDDE4E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7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8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A62"/>
      <rgbColor rgb="FFC0C0C0"/>
      <rgbColor rgb="FF808080"/>
      <rgbColor rgb="FF9999FF"/>
      <rgbColor rgb="FF993366"/>
      <rgbColor rgb="FFF2F5F8"/>
      <rgbColor rgb="FFCCFFFF"/>
      <rgbColor rgb="FF660066"/>
      <rgbColor rgb="FFFF8080"/>
      <rgbColor rgb="FF0066CC"/>
      <rgbColor rgb="FFDDE4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9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7184"/>
      <rgbColor rgb="FF969696"/>
      <rgbColor rgb="FF1A3A5C"/>
      <rgbColor rgb="FF339966"/>
      <rgbColor rgb="FF0D1F35"/>
      <rgbColor rgb="FF333300"/>
      <rgbColor rgb="FF993300"/>
      <rgbColor rgb="FF993366"/>
      <rgbColor rgb="FF333399"/>
      <rgbColor rgb="FF1A2E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2"/>
  </cols>
  <sheetData>
    <row r="1" customFormat="false" ht="7.5" hidden="false" customHeight="true" outlineLevel="0" collapsed="false"/>
    <row r="2" customFormat="false" ht="42" hidden="false" customHeight="true" outlineLevel="0" collapsed="false">
      <c r="A2" s="1" t="s">
        <v>0</v>
      </c>
      <c r="B2" s="1"/>
      <c r="C2" s="1"/>
    </row>
    <row r="3" customFormat="false" ht="21.75" hidden="false" customHeight="true" outlineLevel="0" collapsed="false">
      <c r="A3" s="2" t="s">
        <v>1</v>
      </c>
      <c r="B3" s="2"/>
      <c r="C3" s="2"/>
    </row>
    <row r="4" customFormat="false" ht="12" hidden="false" customHeight="true" outlineLevel="0" collapsed="false"/>
    <row r="5" customFormat="false" ht="24" hidden="false" customHeight="true" outlineLevel="0" collapsed="false">
      <c r="A5" s="3" t="s">
        <v>2</v>
      </c>
      <c r="B5" s="3"/>
      <c r="C5" s="3"/>
    </row>
    <row r="6" customFormat="false" ht="19.5" hidden="false" customHeight="true" outlineLevel="0" collapsed="false">
      <c r="B6" s="4" t="s">
        <v>3</v>
      </c>
      <c r="C6" s="5" t="s">
        <v>4</v>
      </c>
    </row>
    <row r="7" customFormat="false" ht="19.5" hidden="false" customHeight="true" outlineLevel="0" collapsed="false">
      <c r="B7" s="6" t="s">
        <v>5</v>
      </c>
      <c r="C7" s="7" t="s">
        <v>6</v>
      </c>
    </row>
    <row r="8" customFormat="false" ht="19.5" hidden="false" customHeight="true" outlineLevel="0" collapsed="false">
      <c r="B8" s="8" t="s">
        <v>7</v>
      </c>
      <c r="C8" s="7" t="s">
        <v>8</v>
      </c>
    </row>
    <row r="9" customFormat="false" ht="12" hidden="false" customHeight="true" outlineLevel="0" collapsed="false"/>
    <row r="10" customFormat="false" ht="24" hidden="false" customHeight="true" outlineLevel="0" collapsed="false">
      <c r="A10" s="3" t="s">
        <v>9</v>
      </c>
      <c r="B10" s="3"/>
      <c r="C10" s="3"/>
    </row>
    <row r="11" customFormat="false" ht="21.75" hidden="false" customHeight="true" outlineLevel="0" collapsed="false">
      <c r="B11" s="9" t="s">
        <v>10</v>
      </c>
      <c r="C11" s="5" t="s">
        <v>11</v>
      </c>
    </row>
    <row r="12" customFormat="false" ht="21.75" hidden="false" customHeight="true" outlineLevel="0" collapsed="false">
      <c r="B12" s="10" t="s">
        <v>12</v>
      </c>
      <c r="C12" s="7" t="s">
        <v>13</v>
      </c>
    </row>
    <row r="13" customFormat="false" ht="12" hidden="false" customHeight="true" outlineLevel="0" collapsed="false"/>
    <row r="14" customFormat="false" ht="24" hidden="false" customHeight="true" outlineLevel="0" collapsed="false">
      <c r="A14" s="3" t="s">
        <v>14</v>
      </c>
      <c r="B14" s="3"/>
      <c r="C14" s="3"/>
    </row>
    <row r="15" customFormat="false" ht="19.5" hidden="false" customHeight="true" outlineLevel="0" collapsed="false">
      <c r="B15" s="11" t="s">
        <v>15</v>
      </c>
      <c r="C15" s="11"/>
    </row>
    <row r="16" customFormat="false" ht="19.5" hidden="false" customHeight="true" outlineLevel="0" collapsed="false">
      <c r="B16" s="12" t="s">
        <v>16</v>
      </c>
      <c r="C16" s="12"/>
    </row>
    <row r="17" customFormat="false" ht="19.5" hidden="false" customHeight="true" outlineLevel="0" collapsed="false">
      <c r="B17" s="12" t="s">
        <v>17</v>
      </c>
      <c r="C17" s="12"/>
    </row>
    <row r="18" customFormat="false" ht="19.5" hidden="false" customHeight="true" outlineLevel="0" collapsed="false">
      <c r="B18" s="12" t="s">
        <v>18</v>
      </c>
      <c r="C18" s="12"/>
    </row>
    <row r="19" customFormat="false" ht="19.5" hidden="false" customHeight="true" outlineLevel="0" collapsed="false">
      <c r="B19" s="12" t="s">
        <v>19</v>
      </c>
      <c r="C19" s="12"/>
    </row>
    <row r="20" customFormat="false" ht="19.5" hidden="false" customHeight="true" outlineLevel="0" collapsed="false">
      <c r="B20" s="12" t="s">
        <v>20</v>
      </c>
      <c r="C20" s="12"/>
    </row>
    <row r="22" customFormat="false" ht="18" hidden="false" customHeight="true" outlineLevel="0" collapsed="false">
      <c r="A22" s="13" t="s">
        <v>21</v>
      </c>
      <c r="B22" s="13"/>
      <c r="C22" s="13"/>
    </row>
  </sheetData>
  <mergeCells count="12">
    <mergeCell ref="A2:C2"/>
    <mergeCell ref="A3:C3"/>
    <mergeCell ref="A5:C5"/>
    <mergeCell ref="A10:C10"/>
    <mergeCell ref="A14:C14"/>
    <mergeCell ref="B15:C15"/>
    <mergeCell ref="B16:C16"/>
    <mergeCell ref="B17:C17"/>
    <mergeCell ref="B18:C18"/>
    <mergeCell ref="B19:C19"/>
    <mergeCell ref="B20:C20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5" min="3" style="0" width="16"/>
    <col collapsed="false" customWidth="true" hidden="false" outlineLevel="0" max="6" min="6" style="0" width="12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14" t="s">
        <v>22</v>
      </c>
      <c r="B2" s="14"/>
      <c r="C2" s="14"/>
      <c r="D2" s="14"/>
      <c r="E2" s="14"/>
      <c r="F2" s="14"/>
    </row>
    <row r="3" customFormat="false" ht="19.5" hidden="false" customHeight="true" outlineLevel="0" collapsed="false">
      <c r="A3" s="15"/>
      <c r="B3" s="15"/>
      <c r="C3" s="15"/>
      <c r="D3" s="15"/>
      <c r="E3" s="15"/>
      <c r="F3" s="15"/>
    </row>
    <row r="4" customFormat="false" ht="21.75" hidden="false" customHeight="true" outlineLevel="0" collapsed="false">
      <c r="B4" s="16" t="s">
        <v>23</v>
      </c>
      <c r="C4" s="17" t="s">
        <v>24</v>
      </c>
      <c r="D4" s="17"/>
      <c r="E4" s="16" t="s">
        <v>25</v>
      </c>
      <c r="F4" s="18" t="n">
        <v>2025</v>
      </c>
    </row>
    <row r="5" customFormat="false" ht="7.5" hidden="false" customHeight="true" outlineLevel="0" collapsed="false"/>
    <row r="6" customFormat="false" ht="25.5" hidden="false" customHeight="true" outlineLevel="0" collapsed="false">
      <c r="A6" s="19"/>
      <c r="B6" s="19" t="s">
        <v>26</v>
      </c>
      <c r="C6" s="19" t="s">
        <v>27</v>
      </c>
      <c r="D6" s="19" t="s">
        <v>28</v>
      </c>
      <c r="E6" s="19" t="s">
        <v>29</v>
      </c>
      <c r="F6" s="19" t="s">
        <v>30</v>
      </c>
    </row>
    <row r="7" customFormat="false" ht="19.5" hidden="false" customHeight="true" outlineLevel="0" collapsed="false">
      <c r="A7" s="20"/>
      <c r="B7" s="3" t="s">
        <v>31</v>
      </c>
      <c r="C7" s="3"/>
      <c r="D7" s="3"/>
      <c r="E7" s="3"/>
      <c r="F7" s="3"/>
    </row>
    <row r="8" customFormat="false" ht="18" hidden="false" customHeight="true" outlineLevel="0" collapsed="false">
      <c r="A8" s="21"/>
      <c r="B8" s="22" t="s">
        <v>32</v>
      </c>
      <c r="C8" s="23" t="n">
        <v>84000</v>
      </c>
      <c r="D8" s="23"/>
      <c r="E8" s="24" t="n">
        <f aca="false">C8-D8</f>
        <v>84000</v>
      </c>
      <c r="F8" s="25" t="n">
        <f aca="false">IF(C8&lt;&gt;0,(C8-D8)/C8,"-")</f>
        <v>1</v>
      </c>
    </row>
    <row r="9" customFormat="false" ht="18" hidden="false" customHeight="true" outlineLevel="0" collapsed="false">
      <c r="A9" s="21"/>
      <c r="B9" s="22" t="s">
        <v>33</v>
      </c>
      <c r="C9" s="23" t="n">
        <v>1200</v>
      </c>
      <c r="D9" s="23"/>
      <c r="E9" s="24" t="n">
        <f aca="false">C9-D9</f>
        <v>1200</v>
      </c>
      <c r="F9" s="25" t="n">
        <f aca="false">IF(C9&lt;&gt;0,(C9-D9)/C9,"-")</f>
        <v>1</v>
      </c>
    </row>
    <row r="10" customFormat="false" ht="18" hidden="false" customHeight="true" outlineLevel="0" collapsed="false">
      <c r="A10" s="21"/>
      <c r="B10" s="22" t="s">
        <v>34</v>
      </c>
      <c r="C10" s="23" t="n">
        <v>800</v>
      </c>
      <c r="D10" s="23"/>
      <c r="E10" s="24" t="n">
        <f aca="false">C10-D10</f>
        <v>800</v>
      </c>
      <c r="F10" s="25" t="n">
        <f aca="false">IF(C10&lt;&gt;0,(C10-D10)/C10,"-")</f>
        <v>1</v>
      </c>
    </row>
    <row r="11" customFormat="false" ht="18" hidden="false" customHeight="true" outlineLevel="0" collapsed="false">
      <c r="A11" s="21"/>
      <c r="B11" s="22" t="s">
        <v>35</v>
      </c>
      <c r="C11" s="23" t="n">
        <v>3600</v>
      </c>
      <c r="D11" s="23"/>
      <c r="E11" s="24" t="n">
        <f aca="false">C11-D11</f>
        <v>3600</v>
      </c>
      <c r="F11" s="25" t="n">
        <f aca="false">IF(C11&lt;&gt;0,(C11-D11)/C11,"-")</f>
        <v>1</v>
      </c>
    </row>
    <row r="12" customFormat="false" ht="18" hidden="false" customHeight="true" outlineLevel="0" collapsed="false">
      <c r="A12" s="21"/>
      <c r="B12" s="22" t="s">
        <v>36</v>
      </c>
      <c r="C12" s="23" t="n">
        <v>500</v>
      </c>
      <c r="D12" s="23"/>
      <c r="E12" s="24" t="n">
        <f aca="false">C12-D12</f>
        <v>500</v>
      </c>
      <c r="F12" s="25" t="n">
        <f aca="false">IF(C12&lt;&gt;0,(C12-D12)/C12,"-")</f>
        <v>1</v>
      </c>
    </row>
    <row r="13" customFormat="false" ht="18" hidden="false" customHeight="true" outlineLevel="0" collapsed="false">
      <c r="A13" s="21"/>
      <c r="B13" s="22" t="s">
        <v>37</v>
      </c>
      <c r="C13" s="23" t="n">
        <v>400</v>
      </c>
      <c r="D13" s="23"/>
      <c r="E13" s="24" t="n">
        <f aca="false">C13-D13</f>
        <v>400</v>
      </c>
      <c r="F13" s="25" t="n">
        <f aca="false">IF(C13&lt;&gt;0,(C13-D13)/C13,"-")</f>
        <v>1</v>
      </c>
    </row>
    <row r="14" customFormat="false" ht="19.5" hidden="false" customHeight="true" outlineLevel="0" collapsed="false">
      <c r="A14" s="26"/>
      <c r="B14" s="27" t="s">
        <v>38</v>
      </c>
      <c r="C14" s="28" t="n">
        <f aca="false">SUM(C8:C13)</f>
        <v>90500</v>
      </c>
      <c r="D14" s="28" t="n">
        <f aca="false">SUM(D8:D13)</f>
        <v>0</v>
      </c>
      <c r="E14" s="28" t="n">
        <f aca="false">SUM(E8:E13)</f>
        <v>90500</v>
      </c>
      <c r="F14" s="29" t="n">
        <f aca="false">IF(C14&lt;&gt;0,(C14-D14)/C14,"-")</f>
        <v>1</v>
      </c>
    </row>
    <row r="16" customFormat="false" ht="19.5" hidden="false" customHeight="true" outlineLevel="0" collapsed="false">
      <c r="A16" s="20"/>
      <c r="B16" s="3" t="s">
        <v>39</v>
      </c>
      <c r="C16" s="3"/>
      <c r="D16" s="3"/>
      <c r="E16" s="3"/>
      <c r="F16" s="3"/>
    </row>
    <row r="17" customFormat="false" ht="18" hidden="false" customHeight="true" outlineLevel="0" collapsed="false">
      <c r="A17" s="21"/>
      <c r="B17" s="22" t="s">
        <v>40</v>
      </c>
      <c r="C17" s="23" t="n">
        <v>14400</v>
      </c>
      <c r="D17" s="23"/>
      <c r="E17" s="24" t="n">
        <f aca="false">C17-D17</f>
        <v>14400</v>
      </c>
      <c r="F17" s="25" t="n">
        <f aca="false">IF(C17&lt;&gt;0,(C17-D17)/C17,"-")</f>
        <v>1</v>
      </c>
    </row>
    <row r="18" customFormat="false" ht="18" hidden="false" customHeight="true" outlineLevel="0" collapsed="false">
      <c r="A18" s="21"/>
      <c r="B18" s="22" t="s">
        <v>41</v>
      </c>
      <c r="C18" s="23" t="n">
        <v>3500</v>
      </c>
      <c r="D18" s="23"/>
      <c r="E18" s="24" t="n">
        <f aca="false">C18-D18</f>
        <v>3500</v>
      </c>
      <c r="F18" s="25" t="n">
        <f aca="false">IF(C18&lt;&gt;0,(C18-D18)/C18,"-")</f>
        <v>1</v>
      </c>
    </row>
    <row r="19" customFormat="false" ht="18" hidden="false" customHeight="true" outlineLevel="0" collapsed="false">
      <c r="A19" s="21"/>
      <c r="B19" s="22" t="s">
        <v>42</v>
      </c>
      <c r="C19" s="23" t="n">
        <v>2000</v>
      </c>
      <c r="D19" s="23"/>
      <c r="E19" s="24" t="n">
        <f aca="false">C19-D19</f>
        <v>2000</v>
      </c>
      <c r="F19" s="25" t="n">
        <f aca="false">IF(C19&lt;&gt;0,(C19-D19)/C19,"-")</f>
        <v>1</v>
      </c>
    </row>
    <row r="20" customFormat="false" ht="18" hidden="false" customHeight="true" outlineLevel="0" collapsed="false">
      <c r="A20" s="21"/>
      <c r="B20" s="22" t="s">
        <v>43</v>
      </c>
      <c r="C20" s="23" t="n">
        <v>8400</v>
      </c>
      <c r="D20" s="23"/>
      <c r="E20" s="24" t="n">
        <f aca="false">C20-D20</f>
        <v>8400</v>
      </c>
      <c r="F20" s="25" t="n">
        <f aca="false">IF(C20&lt;&gt;0,(C20-D20)/C20,"-")</f>
        <v>1</v>
      </c>
    </row>
    <row r="21" customFormat="false" ht="18" hidden="false" customHeight="true" outlineLevel="0" collapsed="false">
      <c r="A21" s="21"/>
      <c r="B21" s="22" t="s">
        <v>44</v>
      </c>
      <c r="C21" s="23" t="n">
        <v>600</v>
      </c>
      <c r="D21" s="23"/>
      <c r="E21" s="24" t="n">
        <f aca="false">C21-D21</f>
        <v>600</v>
      </c>
      <c r="F21" s="25" t="n">
        <f aca="false">IF(C21&lt;&gt;0,(C21-D21)/C21,"-")</f>
        <v>1</v>
      </c>
    </row>
    <row r="22" customFormat="false" ht="18" hidden="false" customHeight="true" outlineLevel="0" collapsed="false">
      <c r="A22" s="21"/>
      <c r="B22" s="22" t="s">
        <v>45</v>
      </c>
      <c r="C22" s="23" t="n">
        <v>480</v>
      </c>
      <c r="D22" s="23"/>
      <c r="E22" s="24" t="n">
        <f aca="false">C22-D22</f>
        <v>480</v>
      </c>
      <c r="F22" s="25" t="n">
        <f aca="false">IF(C22&lt;&gt;0,(C22-D22)/C22,"-")</f>
        <v>1</v>
      </c>
    </row>
    <row r="23" customFormat="false" ht="18" hidden="false" customHeight="true" outlineLevel="0" collapsed="false">
      <c r="A23" s="21"/>
      <c r="B23" s="22" t="s">
        <v>46</v>
      </c>
      <c r="C23" s="23" t="n">
        <v>400</v>
      </c>
      <c r="D23" s="23"/>
      <c r="E23" s="24" t="n">
        <f aca="false">C23-D23</f>
        <v>400</v>
      </c>
      <c r="F23" s="25" t="n">
        <f aca="false">IF(C23&lt;&gt;0,(C23-D23)/C23,"-")</f>
        <v>1</v>
      </c>
    </row>
    <row r="24" customFormat="false" ht="18" hidden="false" customHeight="true" outlineLevel="0" collapsed="false">
      <c r="A24" s="21"/>
      <c r="B24" s="22" t="s">
        <v>47</v>
      </c>
      <c r="C24" s="23" t="n">
        <v>300</v>
      </c>
      <c r="D24" s="23"/>
      <c r="E24" s="24" t="n">
        <f aca="false">C24-D24</f>
        <v>300</v>
      </c>
      <c r="F24" s="25" t="n">
        <f aca="false">IF(C24&lt;&gt;0,(C24-D24)/C24,"-")</f>
        <v>1</v>
      </c>
    </row>
    <row r="25" customFormat="false" ht="19.5" hidden="false" customHeight="true" outlineLevel="0" collapsed="false">
      <c r="A25" s="26"/>
      <c r="B25" s="27" t="s">
        <v>48</v>
      </c>
      <c r="C25" s="28" t="n">
        <f aca="false">SUM(C17:C24)</f>
        <v>30080</v>
      </c>
      <c r="D25" s="28" t="n">
        <f aca="false">SUM(D17:D24)</f>
        <v>0</v>
      </c>
      <c r="E25" s="28" t="n">
        <f aca="false">SUM(E17:E24)</f>
        <v>30080</v>
      </c>
      <c r="F25" s="29" t="n">
        <f aca="false">IF(C25&lt;&gt;0,(C25-D25)/C25,"-")</f>
        <v>1</v>
      </c>
    </row>
    <row r="27" customFormat="false" ht="19.5" hidden="false" customHeight="true" outlineLevel="0" collapsed="false">
      <c r="A27" s="20"/>
      <c r="B27" s="3" t="s">
        <v>49</v>
      </c>
      <c r="C27" s="3"/>
      <c r="D27" s="3"/>
      <c r="E27" s="3"/>
      <c r="F27" s="3"/>
    </row>
    <row r="28" customFormat="false" ht="18" hidden="false" customHeight="true" outlineLevel="0" collapsed="false">
      <c r="A28" s="21"/>
      <c r="B28" s="22" t="s">
        <v>50</v>
      </c>
      <c r="C28" s="23" t="n">
        <v>18000</v>
      </c>
      <c r="D28" s="23"/>
      <c r="E28" s="24" t="n">
        <f aca="false">C28-D28</f>
        <v>18000</v>
      </c>
      <c r="F28" s="25" t="n">
        <f aca="false">IF(C28&lt;&gt;0,(C28-D28)/C28,"-")</f>
        <v>1</v>
      </c>
    </row>
    <row r="29" customFormat="false" ht="18" hidden="false" customHeight="true" outlineLevel="0" collapsed="false">
      <c r="A29" s="21"/>
      <c r="B29" s="22" t="s">
        <v>51</v>
      </c>
      <c r="C29" s="23" t="n">
        <v>2400</v>
      </c>
      <c r="D29" s="23"/>
      <c r="E29" s="24" t="n">
        <f aca="false">C29-D29</f>
        <v>2400</v>
      </c>
      <c r="F29" s="25" t="n">
        <f aca="false">IF(C29&lt;&gt;0,(C29-D29)/C29,"-")</f>
        <v>1</v>
      </c>
    </row>
    <row r="30" customFormat="false" ht="18" hidden="false" customHeight="true" outlineLevel="0" collapsed="false">
      <c r="A30" s="21"/>
      <c r="B30" s="22" t="s">
        <v>52</v>
      </c>
      <c r="C30" s="23" t="n">
        <v>6000</v>
      </c>
      <c r="D30" s="23"/>
      <c r="E30" s="24" t="n">
        <f aca="false">C30-D30</f>
        <v>6000</v>
      </c>
      <c r="F30" s="25" t="n">
        <f aca="false">IF(C30&lt;&gt;0,(C30-D30)/C30,"-")</f>
        <v>1</v>
      </c>
    </row>
    <row r="31" customFormat="false" ht="18" hidden="false" customHeight="true" outlineLevel="0" collapsed="false">
      <c r="A31" s="21"/>
      <c r="B31" s="22" t="s">
        <v>53</v>
      </c>
      <c r="C31" s="23" t="n">
        <v>1800</v>
      </c>
      <c r="D31" s="23"/>
      <c r="E31" s="24" t="n">
        <f aca="false">C31-D31</f>
        <v>1800</v>
      </c>
      <c r="F31" s="25" t="n">
        <f aca="false">IF(C31&lt;&gt;0,(C31-D31)/C31,"-")</f>
        <v>1</v>
      </c>
    </row>
    <row r="32" customFormat="false" ht="18" hidden="false" customHeight="true" outlineLevel="0" collapsed="false">
      <c r="A32" s="21"/>
      <c r="B32" s="22" t="s">
        <v>54</v>
      </c>
      <c r="C32" s="23" t="n">
        <v>3600</v>
      </c>
      <c r="D32" s="23"/>
      <c r="E32" s="24" t="n">
        <f aca="false">C32-D32</f>
        <v>3600</v>
      </c>
      <c r="F32" s="25" t="n">
        <f aca="false">IF(C32&lt;&gt;0,(C32-D32)/C32,"-")</f>
        <v>1</v>
      </c>
    </row>
    <row r="33" customFormat="false" ht="18" hidden="false" customHeight="true" outlineLevel="0" collapsed="false">
      <c r="A33" s="21"/>
      <c r="B33" s="22" t="s">
        <v>55</v>
      </c>
      <c r="C33" s="23" t="n">
        <v>4800</v>
      </c>
      <c r="D33" s="23"/>
      <c r="E33" s="24" t="n">
        <f aca="false">C33-D33</f>
        <v>4800</v>
      </c>
      <c r="F33" s="25" t="n">
        <f aca="false">IF(C33&lt;&gt;0,(C33-D33)/C33,"-")</f>
        <v>1</v>
      </c>
    </row>
    <row r="34" customFormat="false" ht="18" hidden="false" customHeight="true" outlineLevel="0" collapsed="false">
      <c r="A34" s="21"/>
      <c r="B34" s="22" t="s">
        <v>56</v>
      </c>
      <c r="C34" s="23" t="n">
        <v>3600</v>
      </c>
      <c r="D34" s="23"/>
      <c r="E34" s="24" t="n">
        <f aca="false">C34-D34</f>
        <v>3600</v>
      </c>
      <c r="F34" s="25" t="n">
        <f aca="false">IF(C34&lt;&gt;0,(C34-D34)/C34,"-")</f>
        <v>1</v>
      </c>
    </row>
    <row r="35" customFormat="false" ht="18" hidden="false" customHeight="true" outlineLevel="0" collapsed="false">
      <c r="A35" s="21"/>
      <c r="B35" s="22" t="s">
        <v>57</v>
      </c>
      <c r="C35" s="23" t="n">
        <v>4200</v>
      </c>
      <c r="D35" s="23"/>
      <c r="E35" s="24" t="n">
        <f aca="false">C35-D35</f>
        <v>4200</v>
      </c>
      <c r="F35" s="25" t="n">
        <f aca="false">IF(C35&lt;&gt;0,(C35-D35)/C35,"-")</f>
        <v>1</v>
      </c>
    </row>
    <row r="36" customFormat="false" ht="18" hidden="false" customHeight="true" outlineLevel="0" collapsed="false">
      <c r="A36" s="21"/>
      <c r="B36" s="22" t="s">
        <v>58</v>
      </c>
      <c r="C36" s="23" t="n">
        <v>2400</v>
      </c>
      <c r="D36" s="23"/>
      <c r="E36" s="24" t="n">
        <f aca="false">C36-D36</f>
        <v>2400</v>
      </c>
      <c r="F36" s="25" t="n">
        <f aca="false">IF(C36&lt;&gt;0,(C36-D36)/C36,"-")</f>
        <v>1</v>
      </c>
    </row>
    <row r="37" customFormat="false" ht="18" hidden="false" customHeight="true" outlineLevel="0" collapsed="false">
      <c r="A37" s="21"/>
      <c r="B37" s="22" t="s">
        <v>59</v>
      </c>
      <c r="C37" s="23" t="n">
        <v>1800</v>
      </c>
      <c r="D37" s="23"/>
      <c r="E37" s="24" t="n">
        <f aca="false">C37-D37</f>
        <v>1800</v>
      </c>
      <c r="F37" s="25" t="n">
        <f aca="false">IF(C37&lt;&gt;0,(C37-D37)/C37,"-")</f>
        <v>1</v>
      </c>
    </row>
    <row r="38" customFormat="false" ht="19.5" hidden="false" customHeight="true" outlineLevel="0" collapsed="false">
      <c r="A38" s="26"/>
      <c r="B38" s="27" t="s">
        <v>60</v>
      </c>
      <c r="C38" s="28" t="n">
        <f aca="false">SUM(C28:C37)</f>
        <v>48600</v>
      </c>
      <c r="D38" s="28" t="n">
        <f aca="false">SUM(D28:D37)</f>
        <v>0</v>
      </c>
      <c r="E38" s="28" t="n">
        <f aca="false">SUM(E28:E37)</f>
        <v>48600</v>
      </c>
      <c r="F38" s="29" t="n">
        <f aca="false">IF(C38&lt;&gt;0,(C38-D38)/C38,"-")</f>
        <v>1</v>
      </c>
    </row>
    <row r="40" customFormat="false" ht="19.5" hidden="false" customHeight="true" outlineLevel="0" collapsed="false">
      <c r="A40" s="20"/>
      <c r="B40" s="3" t="s">
        <v>61</v>
      </c>
      <c r="C40" s="3"/>
      <c r="D40" s="3"/>
      <c r="E40" s="3"/>
      <c r="F40" s="3"/>
    </row>
    <row r="41" customFormat="false" ht="18" hidden="false" customHeight="true" outlineLevel="0" collapsed="false">
      <c r="A41" s="21"/>
      <c r="B41" s="22" t="s">
        <v>62</v>
      </c>
      <c r="C41" s="23" t="n">
        <v>3000</v>
      </c>
      <c r="D41" s="23"/>
      <c r="E41" s="24" t="n">
        <f aca="false">C41-D41</f>
        <v>3000</v>
      </c>
      <c r="F41" s="25" t="n">
        <f aca="false">IF(C41&lt;&gt;0,(C41-D41)/C41,"-")</f>
        <v>1</v>
      </c>
    </row>
    <row r="42" customFormat="false" ht="18" hidden="false" customHeight="true" outlineLevel="0" collapsed="false">
      <c r="A42" s="21"/>
      <c r="B42" s="22" t="s">
        <v>63</v>
      </c>
      <c r="C42" s="23" t="n">
        <v>1500</v>
      </c>
      <c r="D42" s="23"/>
      <c r="E42" s="24" t="n">
        <f aca="false">C42-D42</f>
        <v>1500</v>
      </c>
      <c r="F42" s="25" t="n">
        <f aca="false">IF(C42&lt;&gt;0,(C42-D42)/C42,"-")</f>
        <v>1</v>
      </c>
    </row>
    <row r="43" customFormat="false" ht="18" hidden="false" customHeight="true" outlineLevel="0" collapsed="false">
      <c r="A43" s="21"/>
      <c r="B43" s="22" t="s">
        <v>64</v>
      </c>
      <c r="C43" s="23" t="n">
        <v>1000</v>
      </c>
      <c r="D43" s="23"/>
      <c r="E43" s="24" t="n">
        <f aca="false">C43-D43</f>
        <v>1000</v>
      </c>
      <c r="F43" s="25" t="n">
        <f aca="false">IF(C43&lt;&gt;0,(C43-D43)/C43,"-")</f>
        <v>1</v>
      </c>
    </row>
    <row r="44" customFormat="false" ht="18" hidden="false" customHeight="true" outlineLevel="0" collapsed="false">
      <c r="A44" s="21"/>
      <c r="B44" s="22" t="s">
        <v>65</v>
      </c>
      <c r="C44" s="23" t="n">
        <v>2000</v>
      </c>
      <c r="D44" s="23"/>
      <c r="E44" s="24" t="n">
        <f aca="false">C44-D44</f>
        <v>2000</v>
      </c>
      <c r="F44" s="25" t="n">
        <f aca="false">IF(C44&lt;&gt;0,(C44-D44)/C44,"-")</f>
        <v>1</v>
      </c>
    </row>
    <row r="45" customFormat="false" ht="18" hidden="false" customHeight="true" outlineLevel="0" collapsed="false">
      <c r="A45" s="21"/>
      <c r="B45" s="22" t="s">
        <v>66</v>
      </c>
      <c r="C45" s="23" t="n">
        <v>500</v>
      </c>
      <c r="D45" s="23"/>
      <c r="E45" s="24" t="n">
        <f aca="false">C45-D45</f>
        <v>500</v>
      </c>
      <c r="F45" s="25" t="n">
        <f aca="false">IF(C45&lt;&gt;0,(C45-D45)/C45,"-")</f>
        <v>1</v>
      </c>
    </row>
    <row r="46" customFormat="false" ht="19.5" hidden="false" customHeight="true" outlineLevel="0" collapsed="false">
      <c r="A46" s="26"/>
      <c r="B46" s="27" t="s">
        <v>67</v>
      </c>
      <c r="C46" s="28" t="n">
        <f aca="false">SUM(C41:C45)</f>
        <v>8000</v>
      </c>
      <c r="D46" s="28" t="n">
        <f aca="false">SUM(D41:D45)</f>
        <v>0</v>
      </c>
      <c r="E46" s="28" t="n">
        <f aca="false">SUM(E41:E45)</f>
        <v>8000</v>
      </c>
      <c r="F46" s="29" t="n">
        <f aca="false">IF(C46&lt;&gt;0,(C46-D46)/C46,"-")</f>
        <v>1</v>
      </c>
    </row>
    <row r="48" customFormat="false" ht="19.5" hidden="false" customHeight="true" outlineLevel="0" collapsed="false">
      <c r="A48" s="20"/>
      <c r="B48" s="3" t="s">
        <v>68</v>
      </c>
      <c r="C48" s="3"/>
      <c r="D48" s="3"/>
      <c r="E48" s="3"/>
      <c r="F48" s="3"/>
    </row>
    <row r="49" customFormat="false" ht="18" hidden="false" customHeight="true" outlineLevel="0" collapsed="false">
      <c r="A49" s="21"/>
      <c r="B49" s="22" t="s">
        <v>69</v>
      </c>
      <c r="C49" s="23" t="n">
        <v>12000</v>
      </c>
      <c r="D49" s="23"/>
      <c r="E49" s="24" t="n">
        <f aca="false">C49-D49</f>
        <v>12000</v>
      </c>
      <c r="F49" s="25" t="n">
        <f aca="false">IF(C49&lt;&gt;0,(C49-D49)/C49,"-")</f>
        <v>1</v>
      </c>
    </row>
    <row r="50" customFormat="false" ht="19.5" hidden="false" customHeight="true" outlineLevel="0" collapsed="false">
      <c r="A50" s="26"/>
      <c r="B50" s="27" t="s">
        <v>70</v>
      </c>
      <c r="C50" s="28" t="n">
        <f aca="false">SUM(C49)</f>
        <v>12000</v>
      </c>
      <c r="D50" s="28" t="n">
        <f aca="false">SUM(D49)</f>
        <v>0</v>
      </c>
      <c r="E50" s="28" t="n">
        <f aca="false">SUM(E49)</f>
        <v>12000</v>
      </c>
      <c r="F50" s="29" t="n">
        <f aca="false">IF(C50&lt;&gt;0,(C50-D50)/C50,"-")</f>
        <v>1</v>
      </c>
    </row>
    <row r="52" customFormat="false" ht="24" hidden="false" customHeight="true" outlineLevel="0" collapsed="false">
      <c r="A52" s="30" t="s">
        <v>71</v>
      </c>
      <c r="B52" s="30"/>
      <c r="C52" s="31" t="n">
        <f aca="false">C25+C38+C46+C50</f>
        <v>98680</v>
      </c>
      <c r="D52" s="31" t="n">
        <f aca="false">D25+D38+D46+D50</f>
        <v>0</v>
      </c>
      <c r="E52" s="31" t="n">
        <f aca="false">E25+E38+E46+E50</f>
        <v>98680</v>
      </c>
      <c r="F52" s="32" t="n">
        <f aca="false">IF(C52&lt;&gt;0,(C52-D52)/C52,"-")</f>
        <v>1</v>
      </c>
    </row>
    <row r="53" customFormat="false" ht="25.5" hidden="false" customHeight="true" outlineLevel="0" collapsed="false">
      <c r="A53" s="33" t="s">
        <v>72</v>
      </c>
      <c r="B53" s="33"/>
      <c r="C53" s="34" t="n">
        <f aca="false">C14-C52</f>
        <v>-8180</v>
      </c>
      <c r="D53" s="34" t="n">
        <f aca="false">D14-D52</f>
        <v>0</v>
      </c>
      <c r="E53" s="34" t="n">
        <f aca="false">C53-D53</f>
        <v>-8180</v>
      </c>
      <c r="F53" s="35" t="n">
        <f aca="false">IF(C53&lt;&gt;0,(C53-D53)/C53,"-")</f>
        <v>1</v>
      </c>
    </row>
    <row r="55" customFormat="false" ht="15" hidden="false" customHeight="false" outlineLevel="0" collapsed="false">
      <c r="B55" s="36" t="s">
        <v>73</v>
      </c>
      <c r="C55" s="36"/>
      <c r="D55" s="36"/>
      <c r="E55" s="36"/>
      <c r="F55" s="36"/>
    </row>
  </sheetData>
  <mergeCells count="11">
    <mergeCell ref="A2:F2"/>
    <mergeCell ref="A3:F3"/>
    <mergeCell ref="C4:D4"/>
    <mergeCell ref="B7:F7"/>
    <mergeCell ref="B16:F16"/>
    <mergeCell ref="B27:F27"/>
    <mergeCell ref="B40:F40"/>
    <mergeCell ref="B48:F48"/>
    <mergeCell ref="A52:B52"/>
    <mergeCell ref="A53:B53"/>
    <mergeCell ref="B55:F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12" min="3" style="0" width="14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14" t="s">
        <v>74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customFormat="false" ht="19.5" hidden="false" customHeight="true" outlineLevel="0" collapsed="false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customFormat="false" ht="21.75" hidden="false" customHeight="true" outlineLevel="0" collapsed="false">
      <c r="B4" s="16" t="s">
        <v>75</v>
      </c>
      <c r="C4" s="37" t="n">
        <v>85000</v>
      </c>
      <c r="E4" s="16" t="s">
        <v>76</v>
      </c>
      <c r="F4" s="37" t="n">
        <v>12000</v>
      </c>
      <c r="H4" s="16" t="s">
        <v>77</v>
      </c>
      <c r="I4" s="18" t="n">
        <v>2025</v>
      </c>
    </row>
    <row r="5" customFormat="false" ht="18" hidden="false" customHeight="true" outlineLevel="0" collapsed="false">
      <c r="B5" s="38" t="s">
        <v>78</v>
      </c>
      <c r="C5" s="39" t="n">
        <f aca="false">'Annual Budget'!C50</f>
        <v>12000</v>
      </c>
    </row>
    <row r="6" customFormat="false" ht="12" hidden="false" customHeight="true" outlineLevel="0" collapsed="false"/>
    <row r="7" customFormat="false" ht="24" hidden="false" customHeight="true" outlineLevel="0" collapsed="false">
      <c r="A7" s="3" t="s">
        <v>79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customFormat="false" ht="21.75" hidden="false" customHeight="true" outlineLevel="0" collapsed="false">
      <c r="B8" s="40"/>
      <c r="C8" s="41" t="n">
        <f aca="false">F4+0</f>
        <v>12000</v>
      </c>
      <c r="D8" s="41" t="n">
        <f aca="false">F4+1</f>
        <v>12001</v>
      </c>
      <c r="E8" s="41" t="n">
        <f aca="false">F4+2</f>
        <v>12002</v>
      </c>
      <c r="F8" s="41" t="n">
        <f aca="false">F4+3</f>
        <v>12003</v>
      </c>
      <c r="G8" s="41" t="n">
        <f aca="false">F4+4</f>
        <v>12004</v>
      </c>
      <c r="H8" s="41" t="n">
        <f aca="false">F4+5</f>
        <v>12005</v>
      </c>
      <c r="I8" s="41" t="n">
        <f aca="false">F4+6</f>
        <v>12006</v>
      </c>
      <c r="J8" s="41" t="n">
        <f aca="false">F4+7</f>
        <v>12007</v>
      </c>
      <c r="K8" s="41" t="n">
        <f aca="false">F4+8</f>
        <v>12008</v>
      </c>
      <c r="L8" s="41" t="n">
        <f aca="false">F4+9</f>
        <v>12009</v>
      </c>
    </row>
    <row r="9" customFormat="false" ht="18" hidden="false" customHeight="true" outlineLevel="0" collapsed="false">
      <c r="B9" s="42" t="s">
        <v>80</v>
      </c>
      <c r="C9" s="43" t="n">
        <f aca="false">C4</f>
        <v>85000</v>
      </c>
      <c r="D9" s="44" t="n">
        <f aca="false">C13</f>
        <v>98940</v>
      </c>
      <c r="E9" s="44" t="n">
        <f aca="false">D13</f>
        <v>98009</v>
      </c>
      <c r="F9" s="44" t="n">
        <f aca="false">E13</f>
        <v>112209</v>
      </c>
      <c r="G9" s="44" t="n">
        <f aca="false">F13</f>
        <v>84273</v>
      </c>
      <c r="H9" s="44" t="n">
        <f aca="false">G13</f>
        <v>98198</v>
      </c>
      <c r="I9" s="44" t="n">
        <f aca="false">H13</f>
        <v>103817</v>
      </c>
      <c r="J9" s="44" t="n">
        <f aca="false">I13</f>
        <v>118133</v>
      </c>
      <c r="K9" s="44" t="n">
        <f aca="false">J13</f>
        <v>56986</v>
      </c>
      <c r="L9" s="44" t="n">
        <f aca="false">K13</f>
        <v>70366</v>
      </c>
    </row>
    <row r="10" customFormat="false" ht="18" hidden="false" customHeight="true" outlineLevel="0" collapsed="false">
      <c r="B10" s="45" t="s">
        <v>81</v>
      </c>
      <c r="C10" s="46" t="n">
        <f aca="false">F4</f>
        <v>12000</v>
      </c>
      <c r="D10" s="46" t="n">
        <f aca="false">F4</f>
        <v>12000</v>
      </c>
      <c r="E10" s="46" t="n">
        <f aca="false">F4</f>
        <v>12000</v>
      </c>
      <c r="F10" s="46" t="n">
        <f aca="false">F4</f>
        <v>12000</v>
      </c>
      <c r="G10" s="46" t="n">
        <f aca="false">F4</f>
        <v>12000</v>
      </c>
      <c r="H10" s="46" t="n">
        <f aca="false">F4</f>
        <v>12000</v>
      </c>
      <c r="I10" s="46" t="n">
        <f aca="false">F4</f>
        <v>12000</v>
      </c>
      <c r="J10" s="46" t="n">
        <f aca="false">F4</f>
        <v>12000</v>
      </c>
      <c r="K10" s="46" t="n">
        <f aca="false">F4</f>
        <v>12000</v>
      </c>
      <c r="L10" s="46" t="n">
        <f aca="false">F4</f>
        <v>12000</v>
      </c>
    </row>
    <row r="11" customFormat="false" ht="18" hidden="false" customHeight="true" outlineLevel="0" collapsed="false">
      <c r="B11" s="47" t="s">
        <v>82</v>
      </c>
      <c r="C11" s="48" t="n">
        <v>0</v>
      </c>
      <c r="D11" s="48" t="n">
        <v>15000</v>
      </c>
      <c r="E11" s="48" t="n">
        <v>0</v>
      </c>
      <c r="F11" s="48" t="n">
        <v>42000</v>
      </c>
      <c r="G11" s="48" t="n">
        <v>0</v>
      </c>
      <c r="H11" s="48" t="n">
        <v>8500</v>
      </c>
      <c r="I11" s="48" t="n">
        <v>0</v>
      </c>
      <c r="J11" s="48" t="n">
        <v>75000</v>
      </c>
      <c r="K11" s="48" t="n">
        <v>0</v>
      </c>
      <c r="L11" s="48" t="n">
        <v>22000</v>
      </c>
    </row>
    <row r="12" customFormat="false" ht="18" hidden="false" customHeight="true" outlineLevel="0" collapsed="false">
      <c r="B12" s="45" t="s">
        <v>83</v>
      </c>
      <c r="C12" s="24" t="n">
        <f aca="false">ROUND((C9+C10-C11/2)*0.02,0)</f>
        <v>1940</v>
      </c>
      <c r="D12" s="24" t="n">
        <f aca="false">ROUND((D9+D10-D11/2)*0.02,0)</f>
        <v>2069</v>
      </c>
      <c r="E12" s="24" t="n">
        <f aca="false">ROUND((E9+E10-E11/2)*0.02,0)</f>
        <v>2200</v>
      </c>
      <c r="F12" s="24" t="n">
        <f aca="false">ROUND((F9+F10-F11/2)*0.02,0)</f>
        <v>2064</v>
      </c>
      <c r="G12" s="24" t="n">
        <f aca="false">ROUND((G9+G10-G11/2)*0.02,0)</f>
        <v>1925</v>
      </c>
      <c r="H12" s="24" t="n">
        <f aca="false">ROUND((H9+H10-H11/2)*0.02,0)</f>
        <v>2119</v>
      </c>
      <c r="I12" s="24" t="n">
        <f aca="false">ROUND((I9+I10-I11/2)*0.02,0)</f>
        <v>2316</v>
      </c>
      <c r="J12" s="24" t="n">
        <f aca="false">ROUND((J9+J10-J11/2)*0.02,0)</f>
        <v>1853</v>
      </c>
      <c r="K12" s="24" t="n">
        <f aca="false">ROUND((K9+K10-K11/2)*0.02,0)</f>
        <v>1380</v>
      </c>
      <c r="L12" s="24" t="n">
        <f aca="false">ROUND((L9+L10-L11/2)*0.02,0)</f>
        <v>1427</v>
      </c>
    </row>
    <row r="13" customFormat="false" ht="19.5" hidden="false" customHeight="true" outlineLevel="0" collapsed="false">
      <c r="B13" s="49" t="s">
        <v>84</v>
      </c>
      <c r="C13" s="28" t="n">
        <f aca="false">C9+C10-C11+C12</f>
        <v>98940</v>
      </c>
      <c r="D13" s="28" t="n">
        <f aca="false">D9+D10-D11+D12</f>
        <v>98009</v>
      </c>
      <c r="E13" s="28" t="n">
        <f aca="false">E9+E10-E11+E12</f>
        <v>112209</v>
      </c>
      <c r="F13" s="28" t="n">
        <f aca="false">F9+F10-F11+F12</f>
        <v>84273</v>
      </c>
      <c r="G13" s="28" t="n">
        <f aca="false">G9+G10-G11+G12</f>
        <v>98198</v>
      </c>
      <c r="H13" s="28" t="n">
        <f aca="false">H9+H10-H11+H12</f>
        <v>103817</v>
      </c>
      <c r="I13" s="28" t="n">
        <f aca="false">I9+I10-I11+I12</f>
        <v>118133</v>
      </c>
      <c r="J13" s="28" t="n">
        <f aca="false">J9+J10-J11+J12</f>
        <v>56986</v>
      </c>
      <c r="K13" s="28" t="n">
        <f aca="false">K9+K10-K11+K12</f>
        <v>70366</v>
      </c>
      <c r="L13" s="28" t="n">
        <f aca="false">L9+L10-L11+L12</f>
        <v>61793</v>
      </c>
    </row>
    <row r="14" customFormat="false" ht="12" hidden="false" customHeight="true" outlineLevel="0" collapsed="false"/>
    <row r="15" customFormat="false" ht="24" hidden="false" customHeight="true" outlineLevel="0" collapsed="false">
      <c r="A15" s="3" t="s">
        <v>85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customFormat="false" ht="19.5" hidden="false" customHeight="true" outlineLevel="0" collapsed="false">
      <c r="B16" s="50" t="s">
        <v>86</v>
      </c>
      <c r="C16" s="50" t="s">
        <v>87</v>
      </c>
      <c r="D16" s="50" t="s">
        <v>88</v>
      </c>
      <c r="E16" s="50" t="s">
        <v>89</v>
      </c>
      <c r="F16" s="50" t="s">
        <v>90</v>
      </c>
    </row>
    <row r="17" customFormat="false" ht="18" hidden="false" customHeight="true" outlineLevel="0" collapsed="false">
      <c r="B17" s="51" t="s">
        <v>91</v>
      </c>
      <c r="C17" s="48" t="n">
        <v>42000</v>
      </c>
      <c r="D17" s="18" t="n">
        <v>2028</v>
      </c>
      <c r="E17" s="52" t="s">
        <v>92</v>
      </c>
      <c r="F17" s="53"/>
    </row>
    <row r="18" customFormat="false" ht="18" hidden="false" customHeight="true" outlineLevel="0" collapsed="false">
      <c r="B18" s="54" t="s">
        <v>93</v>
      </c>
      <c r="C18" s="23" t="n">
        <v>15000</v>
      </c>
      <c r="D18" s="55" t="n">
        <v>2027</v>
      </c>
      <c r="E18" s="56" t="s">
        <v>94</v>
      </c>
      <c r="F18" s="57"/>
    </row>
    <row r="19" customFormat="false" ht="18" hidden="false" customHeight="true" outlineLevel="0" collapsed="false">
      <c r="B19" s="51" t="s">
        <v>95</v>
      </c>
      <c r="C19" s="48" t="n">
        <v>8500</v>
      </c>
      <c r="D19" s="18" t="n">
        <v>2031</v>
      </c>
      <c r="E19" s="52" t="s">
        <v>94</v>
      </c>
      <c r="F19" s="53"/>
    </row>
    <row r="20" customFormat="false" ht="18" hidden="false" customHeight="true" outlineLevel="0" collapsed="false">
      <c r="B20" s="54" t="s">
        <v>96</v>
      </c>
      <c r="C20" s="23" t="n">
        <v>75000</v>
      </c>
      <c r="D20" s="55" t="n">
        <v>2033</v>
      </c>
      <c r="E20" s="56" t="s">
        <v>94</v>
      </c>
      <c r="F20" s="57"/>
    </row>
    <row r="21" customFormat="false" ht="18" hidden="false" customHeight="true" outlineLevel="0" collapsed="false">
      <c r="B21" s="51" t="s">
        <v>97</v>
      </c>
      <c r="C21" s="48" t="n">
        <v>22000</v>
      </c>
      <c r="D21" s="18" t="n">
        <v>2034</v>
      </c>
      <c r="E21" s="52" t="s">
        <v>94</v>
      </c>
      <c r="F21" s="53"/>
    </row>
    <row r="22" customFormat="false" ht="18" hidden="false" customHeight="true" outlineLevel="0" collapsed="false">
      <c r="B22" s="54" t="s">
        <v>98</v>
      </c>
      <c r="C22" s="23" t="n">
        <v>18000</v>
      </c>
      <c r="D22" s="55" t="n">
        <v>2029</v>
      </c>
      <c r="E22" s="56" t="s">
        <v>94</v>
      </c>
      <c r="F22" s="57"/>
    </row>
    <row r="23" customFormat="false" ht="18" hidden="false" customHeight="true" outlineLevel="0" collapsed="false">
      <c r="B23" s="51" t="s">
        <v>99</v>
      </c>
      <c r="C23" s="48" t="n">
        <v>9000</v>
      </c>
      <c r="D23" s="18" t="n">
        <v>2030</v>
      </c>
      <c r="E23" s="52" t="s">
        <v>94</v>
      </c>
      <c r="F23" s="53"/>
    </row>
    <row r="24" customFormat="false" ht="18" hidden="false" customHeight="true" outlineLevel="0" collapsed="false">
      <c r="B24" s="54" t="s">
        <v>100</v>
      </c>
      <c r="C24" s="23" t="n">
        <v>2500</v>
      </c>
      <c r="D24" s="55" t="n">
        <v>2026</v>
      </c>
      <c r="E24" s="56" t="s">
        <v>101</v>
      </c>
      <c r="F24" s="57"/>
    </row>
    <row r="25" customFormat="false" ht="19.5" hidden="false" customHeight="true" outlineLevel="0" collapsed="false">
      <c r="B25" s="58" t="s">
        <v>102</v>
      </c>
      <c r="C25" s="28" t="n">
        <f aca="false">SUM(C17:C24)</f>
        <v>192000</v>
      </c>
    </row>
    <row r="27" customFormat="false" ht="15" hidden="false" customHeight="false" outlineLevel="0" collapsed="false">
      <c r="B27" s="36" t="s">
        <v>103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</sheetData>
  <mergeCells count="5">
    <mergeCell ref="A2:L2"/>
    <mergeCell ref="A3:L3"/>
    <mergeCell ref="A7:L7"/>
    <mergeCell ref="A15:L15"/>
    <mergeCell ref="B27:L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2026-06-06T06:26:00Z</dcterms:created>
  <dc:creator>openpyxl</dc:creator>
  <dc:description/>
  <dc:language>en-US</dc:language>
  <cp:lastModifiedBy/>
  <dcterms:modified xsi:type="dcterms:W3CDTF">2026-06-06T06:26:00Z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